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einfante\Desktop\"/>
    </mc:Choice>
  </mc:AlternateContent>
  <xr:revisionPtr revIDLastSave="0" documentId="8_{93EB8993-9090-4B62-8BD6-2865C4C77996}" xr6:coauthVersionLast="47" xr6:coauthVersionMax="47" xr10:uidLastSave="{00000000-0000-0000-0000-000000000000}"/>
  <bookViews>
    <workbookView xWindow="-28920" yWindow="-1080" windowWidth="29040" windowHeight="15720" xr2:uid="{00000000-000D-0000-FFFF-FFFF00000000}"/>
  </bookViews>
  <sheets>
    <sheet name="Presupuesto ev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30" i="1"/>
  <c r="L28" i="1"/>
  <c r="L27" i="1"/>
  <c r="L26" i="1"/>
  <c r="L25" i="1"/>
  <c r="L31" i="1"/>
  <c r="L32" i="1"/>
  <c r="L33" i="1"/>
  <c r="L34" i="1"/>
  <c r="L35" i="1"/>
  <c r="L36" i="1"/>
  <c r="L37" i="1"/>
  <c r="L38" i="1"/>
  <c r="L39" i="1"/>
  <c r="L40" i="1"/>
  <c r="Q8" i="1"/>
  <c r="Q9" i="1"/>
  <c r="Q10" i="1"/>
  <c r="Q11" i="1"/>
  <c r="Z42" i="1"/>
  <c r="D17" i="1"/>
  <c r="D16" i="1"/>
  <c r="D15" i="1"/>
  <c r="D14" i="1"/>
  <c r="D18" i="1"/>
  <c r="D19" i="1"/>
  <c r="D13" i="1"/>
  <c r="D12" i="1"/>
  <c r="D11" i="1"/>
  <c r="D10" i="1"/>
  <c r="D9" i="1"/>
  <c r="D8" i="1"/>
  <c r="L43" i="1" l="1"/>
  <c r="L45" i="1" s="1"/>
  <c r="L42" i="1"/>
  <c r="L44" i="1" s="1"/>
  <c r="L46" i="1"/>
  <c r="G4" i="1" s="1"/>
  <c r="B4" i="1" s="1"/>
  <c r="C8" i="1" s="1"/>
  <c r="E4" i="1"/>
  <c r="C18" i="1" l="1"/>
  <c r="P8" i="1"/>
  <c r="P9" i="1"/>
  <c r="P10" i="1"/>
  <c r="P11" i="1"/>
  <c r="C16" i="1"/>
  <c r="C13" i="1"/>
  <c r="C17" i="1"/>
  <c r="C15" i="1"/>
  <c r="C12" i="1"/>
  <c r="C14" i="1"/>
  <c r="C19" i="1"/>
  <c r="C11" i="1"/>
  <c r="C10" i="1"/>
  <c r="C9" i="1"/>
  <c r="J4" i="1"/>
</calcChain>
</file>

<file path=xl/sharedStrings.xml><?xml version="1.0" encoding="utf-8"?>
<sst xmlns="http://schemas.openxmlformats.org/spreadsheetml/2006/main" count="89" uniqueCount="58">
  <si>
    <t>Presupuesto total</t>
  </si>
  <si>
    <t>Ingresos</t>
  </si>
  <si>
    <t>Gastos</t>
  </si>
  <si>
    <t>Diferencia</t>
  </si>
  <si>
    <t>Distribución gastos</t>
  </si>
  <si>
    <t>Distribución ingresos</t>
  </si>
  <si>
    <t>Espacio</t>
  </si>
  <si>
    <t>Patrocinio</t>
  </si>
  <si>
    <t>Decoración</t>
  </si>
  <si>
    <t>Entradas</t>
  </si>
  <si>
    <t>Venta productos</t>
  </si>
  <si>
    <t>Servicios</t>
  </si>
  <si>
    <t>Expositores</t>
  </si>
  <si>
    <t>Otros</t>
  </si>
  <si>
    <t>Imprevistos</t>
  </si>
  <si>
    <t>Descripción</t>
  </si>
  <si>
    <t>Categoría</t>
  </si>
  <si>
    <t>Patrocinador plata</t>
  </si>
  <si>
    <t>Expositor 1</t>
  </si>
  <si>
    <t>Expositor 2</t>
  </si>
  <si>
    <t>Expositor 3</t>
  </si>
  <si>
    <t>Fotógrafo</t>
  </si>
  <si>
    <t>Alojamiento</t>
  </si>
  <si>
    <t>Staff</t>
  </si>
  <si>
    <t>Ponentes</t>
  </si>
  <si>
    <t>Publicidad</t>
  </si>
  <si>
    <t>Total ingresos</t>
  </si>
  <si>
    <t>Precio Neto</t>
  </si>
  <si>
    <t>Plantilla de presupuesto para evento particular</t>
  </si>
  <si>
    <t>Si vas a celebrar un evento particular, ya sea un congreso, convención o una reunión, deberás tener en cuenta los siguientes gastos e ingresos .</t>
  </si>
  <si>
    <t>iva</t>
  </si>
  <si>
    <t>Alquiler de espacio</t>
  </si>
  <si>
    <t>Desplazamientos</t>
  </si>
  <si>
    <t>Restauración</t>
  </si>
  <si>
    <t>Gastos de Personal</t>
  </si>
  <si>
    <t>Precio bruto</t>
  </si>
  <si>
    <t>Acreditaciones</t>
  </si>
  <si>
    <t>Fee de ponentes</t>
  </si>
  <si>
    <t>Comisiones</t>
  </si>
  <si>
    <t>Audiovisuales</t>
  </si>
  <si>
    <t>Material de oficina</t>
  </si>
  <si>
    <t>Mensajería</t>
  </si>
  <si>
    <t>Publicidad in house</t>
  </si>
  <si>
    <t>Publicidad digital</t>
  </si>
  <si>
    <t>Comisiones por venta</t>
  </si>
  <si>
    <t>Decoracion</t>
  </si>
  <si>
    <t>Alquiler mobiliario</t>
  </si>
  <si>
    <t>Ingresos brutos</t>
  </si>
  <si>
    <t>Ingresos netos</t>
  </si>
  <si>
    <t>IVA</t>
  </si>
  <si>
    <t>Merchandising</t>
  </si>
  <si>
    <t>Patrocinadores</t>
  </si>
  <si>
    <t>Colaboradores</t>
  </si>
  <si>
    <t>Total IVA (10%)</t>
  </si>
  <si>
    <t>Total IVA (21%)</t>
  </si>
  <si>
    <t>Total</t>
  </si>
  <si>
    <t>Base imponible IVA (10%)</t>
  </si>
  <si>
    <t>Base imponible IVA (21%)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</si>
</sst>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_-* #,##0.00_-;\-* #,##0.00_-;_-* &quot;-&quot;??_-;_-@"/>
    <numFmt numFmtId="166" formatCode="0.0%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name val="Calibri"/>
    </font>
    <font>
      <sz val="10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theme="1"/>
      <name val="Calibri"/>
      <scheme val="minor"/>
    </font>
    <font>
      <sz val="14"/>
      <color theme="0"/>
      <name val="Calibri"/>
      <scheme val="minor"/>
    </font>
    <font>
      <b/>
      <sz val="24"/>
      <color rgb="FFFF33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EEF7E3"/>
        <bgColor rgb="FFEEF7E3"/>
      </patternFill>
    </fill>
    <fill>
      <patternFill patternType="solid">
        <fgColor rgb="FFFFFFFF"/>
        <bgColor rgb="FFFFFFFF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F1C232"/>
      </patternFill>
    </fill>
    <fill>
      <patternFill patternType="solid">
        <fgColor rgb="FFFF3300"/>
        <bgColor rgb="FF8BC34A"/>
      </patternFill>
    </fill>
    <fill>
      <patternFill patternType="solid">
        <fgColor theme="0" tint="-0.14999847407452621"/>
        <bgColor rgb="FFEEF7E3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14999847407452621"/>
        <bgColor theme="5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0" tint="-0.14999847407452621"/>
        <bgColor theme="7"/>
      </patternFill>
    </fill>
    <fill>
      <patternFill patternType="solid">
        <fgColor theme="0" tint="-0.14999847407452621"/>
        <bgColor rgb="FFFCF7E7"/>
      </patternFill>
    </fill>
    <fill>
      <patternFill patternType="solid">
        <fgColor theme="0" tint="-0.14999847407452621"/>
        <bgColor theme="8"/>
      </patternFill>
    </fill>
    <fill>
      <patternFill patternType="solid">
        <fgColor theme="0" tint="-0.14999847407452621"/>
        <bgColor theme="9"/>
      </patternFill>
    </fill>
    <fill>
      <patternFill patternType="solid">
        <fgColor theme="0" tint="-0.14999847407452621"/>
        <bgColor rgb="FFE1DCC0"/>
      </patternFill>
    </fill>
    <fill>
      <patternFill patternType="solid">
        <fgColor theme="0" tint="-0.14999847407452621"/>
        <bgColor rgb="FF66A7B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FE0CF"/>
      </patternFill>
    </fill>
    <fill>
      <patternFill patternType="solid">
        <fgColor theme="0" tint="-0.14999847407452621"/>
        <bgColor rgb="FFCE6868"/>
      </patternFill>
    </fill>
    <fill>
      <patternFill patternType="solid">
        <fgColor rgb="FFFF3300"/>
        <bgColor rgb="FFF7CB4D"/>
      </patternFill>
    </fill>
    <fill>
      <patternFill patternType="solid">
        <fgColor rgb="FFFF3300"/>
        <bgColor rgb="FFF2F1E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8E3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EF8E3"/>
      </patternFill>
    </fill>
  </fills>
  <borders count="11">
    <border>
      <left/>
      <right/>
      <top/>
      <bottom/>
      <diagonal/>
    </border>
    <border>
      <left/>
      <right/>
      <top/>
      <bottom style="thin">
        <color rgb="FFC8C8C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36533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3" borderId="0" xfId="0" applyFill="1" applyAlignment="1">
      <alignment horizontal="left" vertical="center"/>
    </xf>
    <xf numFmtId="164" fontId="0" fillId="3" borderId="0" xfId="0" applyNumberFormat="1" applyFill="1" applyAlignment="1">
      <alignment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5" fontId="0" fillId="3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164" fontId="6" fillId="0" borderId="8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0" fillId="7" borderId="7" xfId="0" applyFill="1" applyBorder="1" applyAlignment="1">
      <alignment horizontal="left" vertical="center"/>
    </xf>
    <xf numFmtId="9" fontId="7" fillId="8" borderId="7" xfId="0" applyNumberFormat="1" applyFont="1" applyFill="1" applyBorder="1" applyAlignment="1">
      <alignment horizontal="center" vertical="center"/>
    </xf>
    <xf numFmtId="164" fontId="0" fillId="7" borderId="7" xfId="0" applyNumberFormat="1" applyFill="1" applyBorder="1" applyAlignment="1">
      <alignment vertical="center"/>
    </xf>
    <xf numFmtId="9" fontId="7" fillId="9" borderId="7" xfId="0" applyNumberFormat="1" applyFont="1" applyFill="1" applyBorder="1" applyAlignment="1">
      <alignment horizontal="center" vertical="center"/>
    </xf>
    <xf numFmtId="9" fontId="7" fillId="10" borderId="7" xfId="0" applyNumberFormat="1" applyFont="1" applyFill="1" applyBorder="1" applyAlignment="1">
      <alignment horizontal="center" vertical="center"/>
    </xf>
    <xf numFmtId="9" fontId="7" fillId="11" borderId="7" xfId="0" applyNumberFormat="1" applyFont="1" applyFill="1" applyBorder="1" applyAlignment="1">
      <alignment horizontal="center" vertical="center"/>
    </xf>
    <xf numFmtId="9" fontId="7" fillId="7" borderId="7" xfId="0" applyNumberFormat="1" applyFont="1" applyFill="1" applyBorder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12" borderId="7" xfId="0" applyFill="1" applyBorder="1" applyAlignment="1">
      <alignment horizontal="left" vertical="center"/>
    </xf>
    <xf numFmtId="164" fontId="0" fillId="12" borderId="7" xfId="0" applyNumberFormat="1" applyFill="1" applyBorder="1" applyAlignment="1">
      <alignment vertical="center"/>
    </xf>
    <xf numFmtId="0" fontId="8" fillId="12" borderId="0" xfId="0" applyFont="1" applyFill="1"/>
    <xf numFmtId="0" fontId="0" fillId="12" borderId="6" xfId="0" applyFill="1" applyBorder="1" applyAlignment="1">
      <alignment horizontal="center" vertical="center"/>
    </xf>
    <xf numFmtId="0" fontId="11" fillId="20" borderId="4" xfId="0" applyFont="1" applyFill="1" applyBorder="1" applyAlignment="1">
      <alignment horizontal="left" vertical="center"/>
    </xf>
    <xf numFmtId="0" fontId="11" fillId="20" borderId="5" xfId="0" applyFont="1" applyFill="1" applyBorder="1" applyAlignment="1">
      <alignment horizontal="left" vertical="center"/>
    </xf>
    <xf numFmtId="0" fontId="11" fillId="20" borderId="7" xfId="0" applyFont="1" applyFill="1" applyBorder="1" applyAlignment="1">
      <alignment horizontal="left" vertical="center"/>
    </xf>
    <xf numFmtId="0" fontId="11" fillId="20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166" fontId="14" fillId="8" borderId="7" xfId="0" applyNumberFormat="1" applyFont="1" applyFill="1" applyBorder="1" applyAlignment="1">
      <alignment horizontal="center" vertical="center"/>
    </xf>
    <xf numFmtId="166" fontId="14" fillId="9" borderId="7" xfId="0" applyNumberFormat="1" applyFont="1" applyFill="1" applyBorder="1" applyAlignment="1">
      <alignment horizontal="center" vertical="center"/>
    </xf>
    <xf numFmtId="166" fontId="14" fillId="10" borderId="7" xfId="0" applyNumberFormat="1" applyFont="1" applyFill="1" applyBorder="1" applyAlignment="1">
      <alignment horizontal="center" vertical="center"/>
    </xf>
    <xf numFmtId="166" fontId="14" fillId="11" borderId="7" xfId="0" applyNumberFormat="1" applyFont="1" applyFill="1" applyBorder="1" applyAlignment="1">
      <alignment horizontal="center" vertical="center"/>
    </xf>
    <xf numFmtId="166" fontId="14" fillId="13" borderId="7" xfId="0" applyNumberFormat="1" applyFont="1" applyFill="1" applyBorder="1" applyAlignment="1">
      <alignment horizontal="center" vertical="center"/>
    </xf>
    <xf numFmtId="166" fontId="14" fillId="14" borderId="7" xfId="0" applyNumberFormat="1" applyFont="1" applyFill="1" applyBorder="1" applyAlignment="1">
      <alignment horizontal="center" vertical="center"/>
    </xf>
    <xf numFmtId="166" fontId="14" fillId="15" borderId="7" xfId="0" applyNumberFormat="1" applyFont="1" applyFill="1" applyBorder="1" applyAlignment="1">
      <alignment horizontal="center" vertical="center"/>
    </xf>
    <xf numFmtId="166" fontId="14" fillId="16" borderId="7" xfId="0" applyNumberFormat="1" applyFont="1" applyFill="1" applyBorder="1" applyAlignment="1">
      <alignment horizontal="center" vertical="center"/>
    </xf>
    <xf numFmtId="166" fontId="13" fillId="17" borderId="0" xfId="0" applyNumberFormat="1" applyFont="1" applyFill="1" applyAlignment="1">
      <alignment horizontal="center"/>
    </xf>
    <xf numFmtId="166" fontId="14" fillId="18" borderId="7" xfId="0" applyNumberFormat="1" applyFont="1" applyFill="1" applyBorder="1" applyAlignment="1">
      <alignment horizontal="center" vertical="center"/>
    </xf>
    <xf numFmtId="166" fontId="14" fillId="19" borderId="7" xfId="0" applyNumberFormat="1" applyFont="1" applyFill="1" applyBorder="1" applyAlignment="1">
      <alignment horizontal="center" vertical="center"/>
    </xf>
    <xf numFmtId="164" fontId="13" fillId="12" borderId="7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6" fillId="4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" fillId="12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center"/>
    </xf>
    <xf numFmtId="164" fontId="6" fillId="0" borderId="7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0" fillId="0" borderId="10" xfId="0" applyBorder="1"/>
    <xf numFmtId="164" fontId="20" fillId="0" borderId="10" xfId="0" applyNumberFormat="1" applyFont="1" applyBorder="1" applyAlignment="1">
      <alignment vertical="center"/>
    </xf>
    <xf numFmtId="0" fontId="1" fillId="22" borderId="0" xfId="0" applyFont="1" applyFill="1" applyAlignment="1">
      <alignment horizontal="left" vertical="center"/>
    </xf>
    <xf numFmtId="164" fontId="1" fillId="22" borderId="0" xfId="0" applyNumberFormat="1" applyFont="1" applyFill="1" applyAlignment="1">
      <alignment vertical="center"/>
    </xf>
    <xf numFmtId="0" fontId="1" fillId="24" borderId="0" xfId="0" applyFont="1" applyFill="1" applyAlignment="1">
      <alignment horizontal="left" vertical="center"/>
    </xf>
    <xf numFmtId="165" fontId="1" fillId="24" borderId="0" xfId="0" applyNumberFormat="1" applyFont="1" applyFill="1" applyAlignment="1">
      <alignment vertical="center"/>
    </xf>
    <xf numFmtId="164" fontId="1" fillId="24" borderId="0" xfId="0" applyNumberFormat="1" applyFont="1" applyFill="1" applyAlignment="1">
      <alignment vertical="center"/>
    </xf>
    <xf numFmtId="0" fontId="1" fillId="23" borderId="0" xfId="0" applyFont="1" applyFill="1"/>
    <xf numFmtId="165" fontId="1" fillId="25" borderId="0" xfId="0" applyNumberFormat="1" applyFont="1" applyFill="1" applyAlignment="1">
      <alignment vertical="center"/>
    </xf>
    <xf numFmtId="0" fontId="1" fillId="27" borderId="0" xfId="0" applyFont="1" applyFill="1" applyAlignment="1">
      <alignment horizontal="left" vertical="center"/>
    </xf>
    <xf numFmtId="164" fontId="1" fillId="27" borderId="0" xfId="0" applyNumberFormat="1" applyFont="1" applyFill="1" applyAlignment="1">
      <alignment vertical="center"/>
    </xf>
    <xf numFmtId="0" fontId="1" fillId="25" borderId="0" xfId="0" applyFont="1" applyFill="1" applyAlignment="1">
      <alignment horizontal="left" vertical="center"/>
    </xf>
    <xf numFmtId="0" fontId="1" fillId="26" borderId="0" xfId="0" applyFont="1" applyFill="1"/>
    <xf numFmtId="164" fontId="1" fillId="23" borderId="0" xfId="0" applyNumberFormat="1" applyFont="1" applyFill="1" applyAlignment="1">
      <alignment vertical="center"/>
    </xf>
    <xf numFmtId="9" fontId="1" fillId="23" borderId="0" xfId="0" applyNumberFormat="1" applyFont="1" applyFill="1" applyAlignment="1">
      <alignment vertical="center"/>
    </xf>
    <xf numFmtId="164" fontId="1" fillId="26" borderId="0" xfId="0" applyNumberFormat="1" applyFont="1" applyFill="1" applyAlignment="1">
      <alignment vertical="center"/>
    </xf>
    <xf numFmtId="9" fontId="1" fillId="26" borderId="0" xfId="0" applyNumberFormat="1" applyFont="1" applyFill="1" applyAlignment="1">
      <alignment vertical="center"/>
    </xf>
    <xf numFmtId="0" fontId="1" fillId="25" borderId="0" xfId="0" applyFont="1" applyFill="1" applyAlignment="1">
      <alignment horizontal="left" vertical="center"/>
    </xf>
    <xf numFmtId="0" fontId="1" fillId="26" borderId="0" xfId="0" applyFont="1" applyFill="1"/>
    <xf numFmtId="0" fontId="1" fillId="24" borderId="0" xfId="0" applyFont="1" applyFill="1" applyAlignment="1">
      <alignment horizontal="left" vertical="center"/>
    </xf>
    <xf numFmtId="0" fontId="1" fillId="23" borderId="0" xfId="0" applyFont="1" applyFill="1"/>
    <xf numFmtId="0" fontId="0" fillId="3" borderId="0" xfId="0" applyFill="1" applyAlignment="1">
      <alignment horizontal="left" vertical="center"/>
    </xf>
    <xf numFmtId="0" fontId="0" fillId="0" borderId="0" xfId="0"/>
    <xf numFmtId="0" fontId="0" fillId="2" borderId="0" xfId="0" applyFill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2" fillId="6" borderId="5" xfId="0" applyFont="1" applyFill="1" applyBorder="1"/>
    <xf numFmtId="0" fontId="12" fillId="6" borderId="6" xfId="0" applyFont="1" applyFill="1" applyBorder="1"/>
    <xf numFmtId="164" fontId="5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11" fillId="5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/>
    <xf numFmtId="0" fontId="17" fillId="21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vertical="center"/>
    </xf>
    <xf numFmtId="0" fontId="15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B0-419B-9B43-CFC36FB713A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B0-419B-9B43-CFC36FB713A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B0-419B-9B43-CFC36FB713AB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B0-419B-9B43-CFC36FB713AB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B0-419B-9B43-CFC36FB713AB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B0-419B-9B43-CFC36FB713AB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B0-419B-9B43-CFC36FB713AB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B0-419B-9B43-CFC36FB713AB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B0-419B-9B43-CFC36FB713AB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CB0-419B-9B43-CFC36FB713A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503-469D-9E54-F3705A741CF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'Presupuesto evento'!$B$8:$B$18</c:f>
              <c:strCache>
                <c:ptCount val="11"/>
                <c:pt idx="0">
                  <c:v>Espacio</c:v>
                </c:pt>
                <c:pt idx="1">
                  <c:v>Decoración</c:v>
                </c:pt>
                <c:pt idx="2">
                  <c:v>Audiovisuales</c:v>
                </c:pt>
                <c:pt idx="3">
                  <c:v>Servicios</c:v>
                </c:pt>
                <c:pt idx="4">
                  <c:v>Restauración</c:v>
                </c:pt>
                <c:pt idx="5">
                  <c:v>Publicidad</c:v>
                </c:pt>
                <c:pt idx="6">
                  <c:v>Alojamiento</c:v>
                </c:pt>
                <c:pt idx="7">
                  <c:v>Comisiones</c:v>
                </c:pt>
                <c:pt idx="8">
                  <c:v>Staff</c:v>
                </c:pt>
                <c:pt idx="9">
                  <c:v>Ponentes</c:v>
                </c:pt>
                <c:pt idx="10">
                  <c:v>Otros</c:v>
                </c:pt>
              </c:strCache>
            </c:strRef>
          </c:cat>
          <c:val>
            <c:numRef>
              <c:f>'Presupuesto evento'!$C$8:$C$18</c:f>
              <c:numCache>
                <c:formatCode>0.0%</c:formatCode>
                <c:ptCount val="11"/>
                <c:pt idx="0">
                  <c:v>4.1550424407906454E-2</c:v>
                </c:pt>
                <c:pt idx="1">
                  <c:v>4.5527393601234638E-2</c:v>
                </c:pt>
                <c:pt idx="2">
                  <c:v>7.1229298984982495E-2</c:v>
                </c:pt>
                <c:pt idx="3">
                  <c:v>0</c:v>
                </c:pt>
                <c:pt idx="4">
                  <c:v>0.17807324746245623</c:v>
                </c:pt>
                <c:pt idx="5">
                  <c:v>8.9036623731228115E-2</c:v>
                </c:pt>
                <c:pt idx="6">
                  <c:v>0.11871549830830415</c:v>
                </c:pt>
                <c:pt idx="7">
                  <c:v>3.3240339526325165E-2</c:v>
                </c:pt>
                <c:pt idx="8">
                  <c:v>0.21368789695494747</c:v>
                </c:pt>
                <c:pt idx="9">
                  <c:v>0.17807324746245623</c:v>
                </c:pt>
                <c:pt idx="10">
                  <c:v>3.0866029560159079E-2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CB0-419B-9B43-CFC36FB713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5E3-4519-B9D1-DC922CEF06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5E3-4519-B9D1-DC922CEF06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E3-4519-B9D1-DC922CEF06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E3-4519-B9D1-DC922CEF06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5E3-4519-B9D1-DC922CEF06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5E3-4519-B9D1-DC922CEF06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5E3-4519-B9D1-DC922CEF06E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5E3-4519-B9D1-DC922CEF06E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5E3-4519-B9D1-DC922CEF06E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5E3-4519-B9D1-DC922CEF06E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146-4C36-A0D6-E71C76F6718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'Presupuesto evento'!$B$8:$B$18</c:f>
              <c:strCache>
                <c:ptCount val="11"/>
                <c:pt idx="0">
                  <c:v>Espacio</c:v>
                </c:pt>
                <c:pt idx="1">
                  <c:v>Decoración</c:v>
                </c:pt>
                <c:pt idx="2">
                  <c:v>Audiovisuales</c:v>
                </c:pt>
                <c:pt idx="3">
                  <c:v>Servicios</c:v>
                </c:pt>
                <c:pt idx="4">
                  <c:v>Restauración</c:v>
                </c:pt>
                <c:pt idx="5">
                  <c:v>Publicidad</c:v>
                </c:pt>
                <c:pt idx="6">
                  <c:v>Alojamiento</c:v>
                </c:pt>
                <c:pt idx="7">
                  <c:v>Comisiones</c:v>
                </c:pt>
                <c:pt idx="8">
                  <c:v>Staff</c:v>
                </c:pt>
                <c:pt idx="9">
                  <c:v>Ponentes</c:v>
                </c:pt>
                <c:pt idx="10">
                  <c:v>Otros</c:v>
                </c:pt>
              </c:strCache>
            </c:strRef>
          </c:cat>
          <c:val>
            <c:numRef>
              <c:f>'Presupuesto evento'!$C$8:$C$18</c:f>
              <c:numCache>
                <c:formatCode>0.0%</c:formatCode>
                <c:ptCount val="11"/>
                <c:pt idx="0">
                  <c:v>4.1550424407906454E-2</c:v>
                </c:pt>
                <c:pt idx="1">
                  <c:v>4.5527393601234638E-2</c:v>
                </c:pt>
                <c:pt idx="2">
                  <c:v>7.1229298984982495E-2</c:v>
                </c:pt>
                <c:pt idx="3">
                  <c:v>0</c:v>
                </c:pt>
                <c:pt idx="4">
                  <c:v>0.17807324746245623</c:v>
                </c:pt>
                <c:pt idx="5">
                  <c:v>8.9036623731228115E-2</c:v>
                </c:pt>
                <c:pt idx="6">
                  <c:v>0.11871549830830415</c:v>
                </c:pt>
                <c:pt idx="7">
                  <c:v>3.3240339526325165E-2</c:v>
                </c:pt>
                <c:pt idx="8">
                  <c:v>0.21368789695494747</c:v>
                </c:pt>
                <c:pt idx="9">
                  <c:v>0.17807324746245623</c:v>
                </c:pt>
                <c:pt idx="10">
                  <c:v>3.0866029560159079E-2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5E3-4519-B9D1-DC922CEF06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66675</xdr:colOff>
      <xdr:row>7</xdr:row>
      <xdr:rowOff>133350</xdr:rowOff>
    </xdr:from>
    <xdr:ext cx="5124450" cy="263842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17</xdr:col>
      <xdr:colOff>333375</xdr:colOff>
      <xdr:row>7</xdr:row>
      <xdr:rowOff>228600</xdr:rowOff>
    </xdr:from>
    <xdr:ext cx="5124450" cy="2638425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530506</xdr:colOff>
      <xdr:row>0</xdr:row>
      <xdr:rowOff>66675</xdr:rowOff>
    </xdr:from>
    <xdr:ext cx="1193519" cy="12382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1481" y="66675"/>
          <a:ext cx="1193519" cy="1238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DB5353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7"/>
  <sheetViews>
    <sheetView showGridLines="0" tabSelected="1" workbookViewId="0">
      <selection activeCell="B25" sqref="B25:M40"/>
    </sheetView>
  </sheetViews>
  <sheetFormatPr baseColWidth="10" defaultColWidth="14.42578125" defaultRowHeight="15" customHeight="1"/>
  <cols>
    <col min="1" max="1" width="2.7109375" customWidth="1"/>
    <col min="2" max="2" width="22.42578125" customWidth="1"/>
    <col min="3" max="3" width="13.42578125" customWidth="1"/>
    <col min="4" max="4" width="11.5703125" customWidth="1"/>
    <col min="5" max="5" width="9.28515625" customWidth="1"/>
    <col min="6" max="6" width="11.5703125" customWidth="1"/>
    <col min="7" max="7" width="10.42578125" customWidth="1"/>
    <col min="8" max="8" width="11.5703125" customWidth="1"/>
    <col min="9" max="9" width="11.140625" customWidth="1"/>
    <col min="10" max="10" width="23.28515625" customWidth="1"/>
    <col min="11" max="11" width="14.7109375" customWidth="1"/>
    <col min="12" max="12" width="17" customWidth="1"/>
    <col min="13" max="13" width="9.140625" customWidth="1"/>
    <col min="14" max="14" width="12.5703125" customWidth="1"/>
    <col min="15" max="15" width="16.85546875" customWidth="1"/>
    <col min="16" max="16" width="9.140625" customWidth="1"/>
    <col min="17" max="17" width="13.140625" customWidth="1"/>
    <col min="18" max="20" width="9.140625" customWidth="1"/>
    <col min="21" max="21" width="3.5703125" customWidth="1"/>
    <col min="22" max="22" width="4" customWidth="1"/>
    <col min="23" max="24" width="9.140625" customWidth="1"/>
    <col min="25" max="25" width="18" customWidth="1"/>
    <col min="26" max="27" width="15.7109375" customWidth="1"/>
  </cols>
  <sheetData>
    <row r="1" spans="1:27" ht="108" customHeight="1">
      <c r="A1" s="1"/>
      <c r="B1" s="106"/>
      <c r="C1" s="107"/>
      <c r="D1" s="107"/>
      <c r="E1" s="110" t="s">
        <v>28</v>
      </c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54"/>
    </row>
    <row r="2" spans="1:27" ht="64.5" customHeight="1">
      <c r="A2" s="2"/>
      <c r="B2" s="112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55"/>
    </row>
    <row r="3" spans="1:27" ht="18" customHeight="1">
      <c r="A3" s="2"/>
      <c r="B3" s="108" t="s">
        <v>0</v>
      </c>
      <c r="C3" s="109"/>
      <c r="D3" s="53"/>
      <c r="E3" s="108" t="s">
        <v>1</v>
      </c>
      <c r="F3" s="109"/>
      <c r="G3" s="108" t="s">
        <v>2</v>
      </c>
      <c r="H3" s="109"/>
      <c r="I3" s="53"/>
      <c r="J3" s="108" t="s">
        <v>3</v>
      </c>
      <c r="K3" s="10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8" customHeight="1">
      <c r="A4" s="2"/>
      <c r="B4" s="104">
        <f>G4</f>
        <v>16847</v>
      </c>
      <c r="C4" s="105"/>
      <c r="D4" s="4"/>
      <c r="E4" s="98">
        <f>Q8+Q9+Q10+Q11</f>
        <v>29800</v>
      </c>
      <c r="F4" s="99"/>
      <c r="G4" s="98">
        <f>L46</f>
        <v>16847</v>
      </c>
      <c r="H4" s="99"/>
      <c r="J4" s="98">
        <f>E4-G4</f>
        <v>12953</v>
      </c>
      <c r="K4" s="9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>
      <c r="A5" s="2"/>
      <c r="B5" s="7"/>
      <c r="C5" s="5"/>
      <c r="D5" s="4"/>
      <c r="E5" s="4"/>
      <c r="F5" s="4"/>
      <c r="G5" s="4"/>
      <c r="H5" s="4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.75" customHeight="1">
      <c r="A6" s="2"/>
      <c r="B6" s="100" t="s">
        <v>4</v>
      </c>
      <c r="C6" s="101"/>
      <c r="D6" s="101"/>
      <c r="E6" s="101"/>
      <c r="F6" s="101"/>
      <c r="G6" s="101"/>
      <c r="H6" s="101"/>
      <c r="I6" s="101"/>
      <c r="J6" s="101"/>
      <c r="K6" s="102"/>
      <c r="L6" s="2"/>
      <c r="M6" s="2"/>
      <c r="N6" s="2"/>
      <c r="O6" s="103" t="s">
        <v>5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2"/>
      <c r="AA6" s="58"/>
    </row>
    <row r="7" spans="1:27" ht="14.25" customHeight="1">
      <c r="A7" s="2"/>
      <c r="B7" s="28"/>
      <c r="C7" s="29"/>
      <c r="D7" s="28"/>
      <c r="E7" s="28"/>
      <c r="F7" s="29"/>
      <c r="G7" s="28"/>
      <c r="H7" s="28"/>
      <c r="I7" s="28"/>
      <c r="J7" s="28"/>
      <c r="K7" s="28"/>
      <c r="L7" s="2"/>
      <c r="M7" s="2"/>
      <c r="N7" s="2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 ht="19.5" customHeight="1">
      <c r="A8" s="2"/>
      <c r="B8" s="30" t="s">
        <v>6</v>
      </c>
      <c r="C8" s="41">
        <f t="shared" ref="C8:C13" si="0">IF($B$4=0,"-",D8/$B$4)</f>
        <v>4.1550424407906454E-2</v>
      </c>
      <c r="D8" s="52">
        <f t="shared" ref="D8:D19" si="1">SUMIF($J$25:$J$41,$B8,$K$25:$K$41)</f>
        <v>700</v>
      </c>
      <c r="E8" s="32"/>
      <c r="F8" s="29"/>
      <c r="G8" s="28"/>
      <c r="H8" s="32"/>
      <c r="I8" s="32"/>
      <c r="J8" s="28"/>
      <c r="K8" s="28"/>
      <c r="L8" s="2"/>
      <c r="M8" s="2"/>
      <c r="N8" s="2"/>
      <c r="O8" s="20" t="s">
        <v>7</v>
      </c>
      <c r="P8" s="21">
        <f t="shared" ref="P8:P11" si="2">IF($B$4=0,"-",Q8/$B$4)</f>
        <v>0.47486199323321659</v>
      </c>
      <c r="Q8" s="22">
        <f>SUMIF($Y$25:$Y$41,$O8,$Z$25:$Z$41)</f>
        <v>8000</v>
      </c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19.5" customHeight="1">
      <c r="A9" s="2"/>
      <c r="B9" s="30" t="s">
        <v>8</v>
      </c>
      <c r="C9" s="42">
        <f t="shared" si="0"/>
        <v>4.5527393601234638E-2</v>
      </c>
      <c r="D9" s="52">
        <f t="shared" si="1"/>
        <v>767</v>
      </c>
      <c r="E9" s="32"/>
      <c r="F9" s="29"/>
      <c r="G9" s="28"/>
      <c r="H9" s="32"/>
      <c r="I9" s="32"/>
      <c r="J9" s="28"/>
      <c r="K9" s="28"/>
      <c r="L9" s="2"/>
      <c r="M9" s="2"/>
      <c r="N9" s="2"/>
      <c r="O9" s="20" t="s">
        <v>9</v>
      </c>
      <c r="P9" s="23">
        <f t="shared" si="2"/>
        <v>0.59357749154152073</v>
      </c>
      <c r="Q9" s="22">
        <f>SUMIF($Y$25:$Y$41,$O9,$Z$25:$Z$41)</f>
        <v>10000</v>
      </c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19.5" customHeight="1">
      <c r="A10" s="2"/>
      <c r="B10" s="57" t="s">
        <v>39</v>
      </c>
      <c r="C10" s="43">
        <f t="shared" si="0"/>
        <v>7.1229298984982495E-2</v>
      </c>
      <c r="D10" s="52">
        <f t="shared" si="1"/>
        <v>1200</v>
      </c>
      <c r="E10" s="32"/>
      <c r="F10" s="29"/>
      <c r="G10" s="28"/>
      <c r="H10" s="32"/>
      <c r="I10" s="32"/>
      <c r="J10" s="28"/>
      <c r="K10" s="28"/>
      <c r="L10" s="2"/>
      <c r="M10" s="2"/>
      <c r="N10" s="2"/>
      <c r="O10" s="20" t="s">
        <v>10</v>
      </c>
      <c r="P10" s="24">
        <f t="shared" si="2"/>
        <v>7.1229298984982495E-2</v>
      </c>
      <c r="Q10" s="22">
        <f>SUMIF($Y$25:$Y$41,$O10,$Z$25:$Z$41)</f>
        <v>1200</v>
      </c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19.5" customHeight="1">
      <c r="A11" s="2"/>
      <c r="B11" s="30" t="s">
        <v>11</v>
      </c>
      <c r="C11" s="44">
        <f t="shared" si="0"/>
        <v>0</v>
      </c>
      <c r="D11" s="52">
        <f t="shared" si="1"/>
        <v>0</v>
      </c>
      <c r="E11" s="32"/>
      <c r="F11" s="29"/>
      <c r="G11" s="28"/>
      <c r="H11" s="32"/>
      <c r="I11" s="32"/>
      <c r="J11" s="28"/>
      <c r="K11" s="28"/>
      <c r="L11" s="2"/>
      <c r="M11" s="2"/>
      <c r="N11" s="2"/>
      <c r="O11" s="20" t="s">
        <v>12</v>
      </c>
      <c r="P11" s="25">
        <f t="shared" si="2"/>
        <v>0.629192141034012</v>
      </c>
      <c r="Q11" s="22">
        <f>SUMIF($Y$25:$Y$41,$O11,$Z$25:$Z$41)</f>
        <v>10600</v>
      </c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19.5" customHeight="1">
      <c r="A12" s="2"/>
      <c r="B12" s="57" t="s">
        <v>33</v>
      </c>
      <c r="C12" s="45">
        <f t="shared" si="0"/>
        <v>0.17807324746245623</v>
      </c>
      <c r="D12" s="52">
        <f t="shared" si="1"/>
        <v>3000</v>
      </c>
      <c r="E12" s="32"/>
      <c r="F12" s="29"/>
      <c r="G12" s="28"/>
      <c r="H12" s="32"/>
      <c r="I12" s="32"/>
      <c r="J12" s="28"/>
      <c r="K12" s="28"/>
      <c r="L12" s="2"/>
      <c r="M12" s="2"/>
      <c r="N12" s="2"/>
      <c r="O12" s="20"/>
      <c r="P12" s="26"/>
      <c r="Q12" s="22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9.5" customHeight="1">
      <c r="A13" s="2"/>
      <c r="B13" s="30" t="s">
        <v>25</v>
      </c>
      <c r="C13" s="46">
        <f t="shared" si="0"/>
        <v>8.9036623731228115E-2</v>
      </c>
      <c r="D13" s="52">
        <f t="shared" si="1"/>
        <v>1500</v>
      </c>
      <c r="E13" s="32"/>
      <c r="F13" s="29"/>
      <c r="G13" s="28"/>
      <c r="H13" s="32"/>
      <c r="I13" s="32"/>
      <c r="J13" s="28"/>
      <c r="K13" s="28"/>
      <c r="L13" s="2"/>
      <c r="M13" s="2"/>
      <c r="N13" s="2"/>
      <c r="O13" s="20"/>
      <c r="P13" s="26"/>
      <c r="Q13" s="22"/>
      <c r="R13" s="27"/>
      <c r="S13" s="27"/>
      <c r="T13" s="19"/>
      <c r="U13" s="19"/>
      <c r="V13" s="19"/>
      <c r="W13" s="19"/>
      <c r="X13" s="19"/>
      <c r="Y13" s="19"/>
      <c r="Z13" s="19"/>
      <c r="AA13" s="19"/>
    </row>
    <row r="14" spans="1:27" ht="19.5" customHeight="1">
      <c r="A14" s="2"/>
      <c r="B14" s="57" t="s">
        <v>22</v>
      </c>
      <c r="C14" s="47">
        <f t="shared" ref="C14:C19" si="3">IF($B$4=0,"-",D14/$B$4)</f>
        <v>0.11871549830830415</v>
      </c>
      <c r="D14" s="52">
        <f t="shared" si="1"/>
        <v>2000</v>
      </c>
      <c r="E14" s="32"/>
      <c r="F14" s="29"/>
      <c r="G14" s="28"/>
      <c r="H14" s="32"/>
      <c r="I14" s="32"/>
      <c r="J14" s="28"/>
      <c r="K14" s="28"/>
      <c r="L14" s="2"/>
      <c r="M14" s="2"/>
      <c r="N14" s="2"/>
      <c r="O14" s="20"/>
      <c r="P14" s="26"/>
      <c r="Q14" s="22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9.5" customHeight="1">
      <c r="A15" s="2"/>
      <c r="B15" s="57" t="s">
        <v>38</v>
      </c>
      <c r="C15" s="48">
        <f t="shared" si="3"/>
        <v>3.3240339526325165E-2</v>
      </c>
      <c r="D15" s="52">
        <f t="shared" si="1"/>
        <v>560</v>
      </c>
      <c r="E15" s="32"/>
      <c r="F15" s="29"/>
      <c r="G15" s="28"/>
      <c r="H15" s="32"/>
      <c r="I15" s="32"/>
      <c r="J15" s="28"/>
      <c r="K15" s="28"/>
      <c r="L15" s="2"/>
      <c r="M15" s="2"/>
      <c r="N15" s="2"/>
      <c r="O15" s="20"/>
      <c r="P15" s="26"/>
      <c r="Q15" s="22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19.5" customHeight="1">
      <c r="A16" s="2"/>
      <c r="B16" s="30" t="s">
        <v>23</v>
      </c>
      <c r="C16" s="49">
        <f t="shared" si="3"/>
        <v>0.21368789695494747</v>
      </c>
      <c r="D16" s="52">
        <f t="shared" si="1"/>
        <v>3600</v>
      </c>
      <c r="E16" s="32"/>
      <c r="F16" s="29"/>
      <c r="G16" s="28"/>
      <c r="H16" s="32"/>
      <c r="I16" s="32"/>
      <c r="J16" s="28"/>
      <c r="K16" s="28"/>
      <c r="L16" s="2"/>
      <c r="M16" s="2"/>
      <c r="N16" s="2"/>
      <c r="O16" s="20"/>
      <c r="P16" s="26"/>
      <c r="Q16" s="22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8" ht="19.5" customHeight="1">
      <c r="A17" s="2"/>
      <c r="B17" s="30" t="s">
        <v>24</v>
      </c>
      <c r="C17" s="50">
        <f t="shared" si="3"/>
        <v>0.17807324746245623</v>
      </c>
      <c r="D17" s="52">
        <f t="shared" si="1"/>
        <v>3000</v>
      </c>
      <c r="E17" s="32"/>
      <c r="F17" s="29"/>
      <c r="G17" s="28"/>
      <c r="H17" s="32"/>
      <c r="I17" s="32"/>
      <c r="J17" s="28"/>
      <c r="K17" s="28"/>
      <c r="L17" s="2"/>
      <c r="M17" s="2"/>
      <c r="N17" s="2"/>
      <c r="O17" s="20"/>
      <c r="P17" s="26"/>
      <c r="Q17" s="22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8" ht="14.25" customHeight="1">
      <c r="A18" s="2"/>
      <c r="B18" s="30" t="s">
        <v>13</v>
      </c>
      <c r="C18" s="50">
        <f t="shared" si="3"/>
        <v>3.0866029560159079E-2</v>
      </c>
      <c r="D18" s="52">
        <f t="shared" si="1"/>
        <v>520</v>
      </c>
      <c r="E18" s="33"/>
      <c r="F18" s="29"/>
      <c r="G18" s="28"/>
      <c r="H18" s="28"/>
      <c r="I18" s="28"/>
      <c r="J18" s="28"/>
      <c r="K18" s="28"/>
      <c r="L18" s="2"/>
      <c r="M18" s="2"/>
      <c r="N18" s="2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8" ht="15.75" customHeight="1">
      <c r="A19" s="2"/>
      <c r="B19" s="30" t="s">
        <v>14</v>
      </c>
      <c r="C19" s="51">
        <f t="shared" si="3"/>
        <v>0</v>
      </c>
      <c r="D19" s="52">
        <f t="shared" si="1"/>
        <v>0</v>
      </c>
      <c r="E19" s="33"/>
      <c r="F19" s="29"/>
      <c r="G19" s="28"/>
      <c r="H19" s="28"/>
      <c r="I19" s="28"/>
      <c r="J19" s="28"/>
      <c r="K19" s="28"/>
      <c r="L19" s="2"/>
      <c r="M19" s="2"/>
      <c r="N19" s="2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8" ht="14.25" customHeight="1">
      <c r="A20" s="2"/>
      <c r="B20" s="30"/>
      <c r="C20" s="30"/>
      <c r="D20" s="31"/>
      <c r="E20" s="29"/>
      <c r="F20" s="29"/>
      <c r="G20" s="28"/>
      <c r="H20" s="28"/>
      <c r="I20" s="28"/>
      <c r="J20" s="28"/>
      <c r="K20" s="28"/>
      <c r="L20" s="2"/>
      <c r="M20" s="2"/>
      <c r="N20" s="2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8" ht="25.5" customHeight="1">
      <c r="A21" s="2"/>
      <c r="B21" s="4"/>
      <c r="C21" s="5"/>
      <c r="D21" s="4"/>
      <c r="E21" s="4"/>
      <c r="F21" s="4"/>
      <c r="G21" s="4"/>
      <c r="H21" s="4"/>
      <c r="I21" s="4"/>
      <c r="J21" s="4"/>
      <c r="K21" s="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8" ht="30" customHeight="1">
      <c r="A22" s="2"/>
      <c r="B22" s="18" t="s">
        <v>2</v>
      </c>
      <c r="C22" s="5"/>
      <c r="D22" s="4"/>
      <c r="E22" s="4"/>
      <c r="F22" s="4"/>
      <c r="G22" s="4"/>
      <c r="H22" s="4"/>
      <c r="I22" s="4"/>
      <c r="J22" s="4"/>
      <c r="K22" s="4"/>
      <c r="L22" s="2"/>
      <c r="M22" s="2"/>
      <c r="N22" s="2"/>
      <c r="O22" s="18" t="s">
        <v>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4.25" customHeight="1">
      <c r="A23" s="2"/>
      <c r="B23" s="4"/>
      <c r="C23" s="5"/>
      <c r="D23" s="4"/>
      <c r="E23" s="4"/>
      <c r="F23" s="4"/>
      <c r="G23" s="4"/>
      <c r="H23" s="4"/>
      <c r="I23" s="4"/>
      <c r="J23" s="4"/>
      <c r="K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8" ht="21.75" customHeight="1">
      <c r="A24" s="2"/>
      <c r="B24" s="34" t="s">
        <v>15</v>
      </c>
      <c r="C24" s="35"/>
      <c r="D24" s="35"/>
      <c r="E24" s="35"/>
      <c r="F24" s="35"/>
      <c r="G24" s="35"/>
      <c r="H24" s="35"/>
      <c r="I24" s="35"/>
      <c r="J24" s="36" t="s">
        <v>16</v>
      </c>
      <c r="K24" s="37" t="s">
        <v>35</v>
      </c>
      <c r="L24" s="37" t="s">
        <v>27</v>
      </c>
      <c r="M24" s="37" t="s">
        <v>30</v>
      </c>
      <c r="N24" s="2"/>
      <c r="O24" s="95" t="s">
        <v>15</v>
      </c>
      <c r="P24" s="96"/>
      <c r="Q24" s="96"/>
      <c r="R24" s="96"/>
      <c r="S24" s="96"/>
      <c r="T24" s="96"/>
      <c r="U24" s="96"/>
      <c r="V24" s="96"/>
      <c r="W24" s="96"/>
      <c r="X24" s="97"/>
      <c r="Y24" s="38" t="s">
        <v>16</v>
      </c>
      <c r="Z24" s="39" t="s">
        <v>47</v>
      </c>
      <c r="AA24" s="39" t="s">
        <v>48</v>
      </c>
      <c r="AB24" s="39" t="s">
        <v>49</v>
      </c>
    </row>
    <row r="25" spans="1:28" ht="18" customHeight="1">
      <c r="A25" s="2"/>
      <c r="B25" s="73" t="s">
        <v>31</v>
      </c>
      <c r="C25" s="73"/>
      <c r="D25" s="73"/>
      <c r="E25" s="73"/>
      <c r="F25" s="73"/>
      <c r="G25" s="73"/>
      <c r="H25" s="73"/>
      <c r="I25" s="73"/>
      <c r="J25" s="73" t="s">
        <v>6</v>
      </c>
      <c r="K25" s="74">
        <v>700</v>
      </c>
      <c r="L25" s="84">
        <f>K25/1.21</f>
        <v>578.51239669421489</v>
      </c>
      <c r="M25" s="85">
        <v>0.21</v>
      </c>
      <c r="N25" s="2"/>
      <c r="O25" s="92" t="s">
        <v>9</v>
      </c>
      <c r="P25" s="93"/>
      <c r="Q25" s="93"/>
      <c r="R25" s="93"/>
      <c r="S25" s="93"/>
      <c r="T25" s="93"/>
      <c r="U25" s="93"/>
      <c r="V25" s="93"/>
      <c r="W25" s="93"/>
      <c r="X25" s="93"/>
      <c r="Y25" s="8" t="s">
        <v>9</v>
      </c>
      <c r="Z25" s="9">
        <v>10000</v>
      </c>
      <c r="AA25" s="9"/>
      <c r="AB25">
        <v>21</v>
      </c>
    </row>
    <row r="26" spans="1:28" ht="18" customHeight="1">
      <c r="A26" s="2"/>
      <c r="B26" s="88" t="s">
        <v>22</v>
      </c>
      <c r="C26" s="89"/>
      <c r="D26" s="89"/>
      <c r="E26" s="89"/>
      <c r="F26" s="89"/>
      <c r="G26" s="89"/>
      <c r="H26" s="89"/>
      <c r="I26" s="89"/>
      <c r="J26" s="82" t="s">
        <v>22</v>
      </c>
      <c r="K26" s="79">
        <v>2000</v>
      </c>
      <c r="L26" s="86">
        <f>K26/1.1</f>
        <v>1818.181818181818</v>
      </c>
      <c r="M26" s="87">
        <v>0.1</v>
      </c>
      <c r="N26" s="2"/>
      <c r="O26" s="94" t="s">
        <v>51</v>
      </c>
      <c r="P26" s="93"/>
      <c r="Q26" s="93"/>
      <c r="R26" s="93"/>
      <c r="S26" s="93"/>
      <c r="T26" s="93"/>
      <c r="U26" s="93"/>
      <c r="V26" s="93"/>
      <c r="W26" s="93"/>
      <c r="X26" s="93"/>
      <c r="Y26" s="10" t="s">
        <v>7</v>
      </c>
      <c r="Z26" s="11">
        <v>5000</v>
      </c>
      <c r="AA26" s="11"/>
      <c r="AB26">
        <v>21</v>
      </c>
    </row>
    <row r="27" spans="1:28" ht="18" customHeight="1">
      <c r="A27" s="2"/>
      <c r="B27" s="90" t="s">
        <v>32</v>
      </c>
      <c r="C27" s="91"/>
      <c r="D27" s="91"/>
      <c r="E27" s="91"/>
      <c r="F27" s="91"/>
      <c r="G27" s="91"/>
      <c r="H27" s="91"/>
      <c r="I27" s="91"/>
      <c r="J27" s="75" t="s">
        <v>23</v>
      </c>
      <c r="K27" s="76">
        <v>250</v>
      </c>
      <c r="L27" s="84">
        <f>K27/1.1</f>
        <v>227.27272727272725</v>
      </c>
      <c r="M27" s="85">
        <v>0.1</v>
      </c>
      <c r="N27" s="2"/>
      <c r="O27" s="92" t="s">
        <v>17</v>
      </c>
      <c r="P27" s="93"/>
      <c r="Q27" s="93"/>
      <c r="R27" s="93"/>
      <c r="S27" s="93"/>
      <c r="T27" s="93"/>
      <c r="U27" s="93"/>
      <c r="V27" s="93"/>
      <c r="W27" s="93"/>
      <c r="X27" s="93"/>
      <c r="Y27" s="8" t="s">
        <v>7</v>
      </c>
      <c r="Z27" s="9">
        <v>3000</v>
      </c>
      <c r="AA27" s="9"/>
      <c r="AB27">
        <v>21</v>
      </c>
    </row>
    <row r="28" spans="1:28" ht="18" customHeight="1">
      <c r="A28" s="2"/>
      <c r="B28" s="80" t="s">
        <v>33</v>
      </c>
      <c r="C28" s="80"/>
      <c r="D28" s="80"/>
      <c r="E28" s="80"/>
      <c r="F28" s="80"/>
      <c r="G28" s="80"/>
      <c r="H28" s="80"/>
      <c r="I28" s="80"/>
      <c r="J28" s="80" t="s">
        <v>33</v>
      </c>
      <c r="K28" s="81">
        <v>3000</v>
      </c>
      <c r="L28" s="86">
        <f>K28/1.1</f>
        <v>2727.272727272727</v>
      </c>
      <c r="M28" s="87">
        <v>0.1</v>
      </c>
      <c r="N28" s="2"/>
      <c r="O28" s="94" t="s">
        <v>18</v>
      </c>
      <c r="P28" s="93"/>
      <c r="Q28" s="93"/>
      <c r="R28" s="93"/>
      <c r="S28" s="93"/>
      <c r="T28" s="93"/>
      <c r="U28" s="93"/>
      <c r="V28" s="93"/>
      <c r="W28" s="93"/>
      <c r="X28" s="93"/>
      <c r="Y28" s="10" t="s">
        <v>12</v>
      </c>
      <c r="Z28" s="11">
        <v>300</v>
      </c>
      <c r="AA28" s="11"/>
      <c r="AB28">
        <v>21</v>
      </c>
    </row>
    <row r="29" spans="1:28" ht="18" customHeight="1">
      <c r="A29" s="2"/>
      <c r="B29" s="78" t="s">
        <v>39</v>
      </c>
      <c r="C29" s="75"/>
      <c r="D29" s="75"/>
      <c r="E29" s="75"/>
      <c r="F29" s="75"/>
      <c r="G29" s="75"/>
      <c r="H29" s="75"/>
      <c r="I29" s="75"/>
      <c r="J29" s="75" t="s">
        <v>39</v>
      </c>
      <c r="K29" s="77">
        <v>200</v>
      </c>
      <c r="L29" s="84">
        <f>K29/1.21</f>
        <v>165.28925619834712</v>
      </c>
      <c r="M29" s="85">
        <v>0.21</v>
      </c>
      <c r="N29" s="2"/>
      <c r="O29" s="92" t="s">
        <v>19</v>
      </c>
      <c r="P29" s="93"/>
      <c r="Q29" s="93"/>
      <c r="R29" s="93"/>
      <c r="S29" s="93"/>
      <c r="T29" s="93"/>
      <c r="U29" s="93"/>
      <c r="V29" s="93"/>
      <c r="W29" s="93"/>
      <c r="X29" s="93"/>
      <c r="Y29" s="8" t="s">
        <v>12</v>
      </c>
      <c r="Z29" s="9">
        <v>300</v>
      </c>
      <c r="AA29" s="9"/>
      <c r="AB29">
        <v>21</v>
      </c>
    </row>
    <row r="30" spans="1:28" ht="18" customHeight="1">
      <c r="A30" s="2"/>
      <c r="B30" s="88" t="s">
        <v>34</v>
      </c>
      <c r="C30" s="89"/>
      <c r="D30" s="89"/>
      <c r="E30" s="89"/>
      <c r="F30" s="89"/>
      <c r="G30" s="89"/>
      <c r="H30" s="89"/>
      <c r="I30" s="89"/>
      <c r="J30" s="82" t="s">
        <v>23</v>
      </c>
      <c r="K30" s="79">
        <v>3000</v>
      </c>
      <c r="L30" s="86">
        <f>K30/1.1</f>
        <v>2727.272727272727</v>
      </c>
      <c r="M30" s="87">
        <v>0.1</v>
      </c>
      <c r="N30" s="2"/>
      <c r="O30" s="94" t="s">
        <v>20</v>
      </c>
      <c r="P30" s="93"/>
      <c r="Q30" s="93"/>
      <c r="R30" s="93"/>
      <c r="S30" s="93"/>
      <c r="T30" s="93"/>
      <c r="U30" s="93"/>
      <c r="V30" s="93"/>
      <c r="W30" s="93"/>
      <c r="X30" s="93"/>
      <c r="Y30" s="10" t="s">
        <v>12</v>
      </c>
      <c r="Z30" s="11">
        <v>10000</v>
      </c>
      <c r="AA30" s="11"/>
      <c r="AB30">
        <v>21</v>
      </c>
    </row>
    <row r="31" spans="1:28" ht="18" customHeight="1">
      <c r="A31" s="2"/>
      <c r="B31" s="78" t="s">
        <v>36</v>
      </c>
      <c r="C31" s="78"/>
      <c r="D31" s="78"/>
      <c r="E31" s="78"/>
      <c r="F31" s="78"/>
      <c r="G31" s="78"/>
      <c r="H31" s="78"/>
      <c r="I31" s="78"/>
      <c r="J31" s="73" t="s">
        <v>13</v>
      </c>
      <c r="K31" s="78">
        <v>400</v>
      </c>
      <c r="L31" s="84">
        <f t="shared" ref="L31:L40" si="4">K31/1.21</f>
        <v>330.57851239669424</v>
      </c>
      <c r="M31" s="85">
        <v>0.21</v>
      </c>
      <c r="N31" s="2"/>
      <c r="O31" s="92" t="s">
        <v>50</v>
      </c>
      <c r="P31" s="93"/>
      <c r="Q31" s="93"/>
      <c r="R31" s="93"/>
      <c r="S31" s="93"/>
      <c r="T31" s="93"/>
      <c r="U31" s="93"/>
      <c r="V31" s="93"/>
      <c r="W31" s="93"/>
      <c r="X31" s="93"/>
      <c r="Y31" s="8" t="s">
        <v>10</v>
      </c>
      <c r="Z31" s="9">
        <v>1200</v>
      </c>
      <c r="AA31" s="9"/>
      <c r="AB31">
        <v>21</v>
      </c>
    </row>
    <row r="32" spans="1:28" ht="18" customHeight="1">
      <c r="A32" s="2"/>
      <c r="B32" s="83" t="s">
        <v>40</v>
      </c>
      <c r="C32" s="83"/>
      <c r="D32" s="83"/>
      <c r="E32" s="83"/>
      <c r="F32" s="83"/>
      <c r="G32" s="83"/>
      <c r="H32" s="83"/>
      <c r="I32" s="83"/>
      <c r="J32" s="82" t="s">
        <v>23</v>
      </c>
      <c r="K32" s="83">
        <v>350</v>
      </c>
      <c r="L32" s="86">
        <f t="shared" si="4"/>
        <v>289.25619834710744</v>
      </c>
      <c r="M32" s="87">
        <v>0.21</v>
      </c>
      <c r="N32" s="2"/>
      <c r="O32" s="94" t="s">
        <v>52</v>
      </c>
      <c r="P32" s="93"/>
      <c r="Q32" s="93"/>
      <c r="R32" s="93"/>
      <c r="S32" s="93"/>
      <c r="T32" s="93"/>
      <c r="U32" s="93"/>
      <c r="V32" s="93"/>
      <c r="W32" s="93"/>
      <c r="X32" s="93"/>
      <c r="Y32" s="10"/>
      <c r="Z32" s="11"/>
      <c r="AA32" s="11"/>
      <c r="AB32">
        <v>21</v>
      </c>
    </row>
    <row r="33" spans="1:27" ht="18" customHeight="1">
      <c r="A33" s="2"/>
      <c r="B33" s="78" t="s">
        <v>41</v>
      </c>
      <c r="C33" s="78"/>
      <c r="D33" s="78"/>
      <c r="E33" s="78"/>
      <c r="F33" s="78"/>
      <c r="G33" s="78"/>
      <c r="H33" s="78"/>
      <c r="I33" s="78"/>
      <c r="J33" s="73" t="s">
        <v>13</v>
      </c>
      <c r="K33" s="78">
        <v>120</v>
      </c>
      <c r="L33" s="84">
        <f t="shared" si="4"/>
        <v>99.173553719008268</v>
      </c>
      <c r="M33" s="85">
        <v>0.21</v>
      </c>
      <c r="N33" s="2"/>
      <c r="O33" s="92"/>
      <c r="P33" s="93"/>
      <c r="Q33" s="93"/>
      <c r="R33" s="93"/>
      <c r="S33" s="93"/>
      <c r="T33" s="93"/>
      <c r="U33" s="93"/>
      <c r="V33" s="93"/>
      <c r="W33" s="93"/>
      <c r="X33" s="93"/>
      <c r="Y33" s="8"/>
      <c r="Z33" s="9"/>
      <c r="AA33" s="9"/>
    </row>
    <row r="34" spans="1:27" ht="18" customHeight="1">
      <c r="A34" s="2"/>
      <c r="B34" s="83" t="s">
        <v>42</v>
      </c>
      <c r="C34" s="83"/>
      <c r="D34" s="83"/>
      <c r="E34" s="83"/>
      <c r="F34" s="83"/>
      <c r="G34" s="83"/>
      <c r="H34" s="83"/>
      <c r="I34" s="83"/>
      <c r="J34" s="82" t="s">
        <v>25</v>
      </c>
      <c r="K34" s="83">
        <v>500</v>
      </c>
      <c r="L34" s="86">
        <f t="shared" si="4"/>
        <v>413.22314049586777</v>
      </c>
      <c r="M34" s="87">
        <v>0.21</v>
      </c>
      <c r="N34" s="2"/>
      <c r="O34" s="94"/>
      <c r="P34" s="93"/>
      <c r="Q34" s="93"/>
      <c r="R34" s="93"/>
      <c r="S34" s="93"/>
      <c r="T34" s="93"/>
      <c r="U34" s="93"/>
      <c r="V34" s="93"/>
      <c r="W34" s="93"/>
      <c r="X34" s="93"/>
      <c r="Y34" s="10"/>
      <c r="Z34" s="11"/>
      <c r="AA34" s="11"/>
    </row>
    <row r="35" spans="1:27" ht="18" customHeight="1">
      <c r="A35" s="2"/>
      <c r="B35" s="78" t="s">
        <v>37</v>
      </c>
      <c r="C35" s="78"/>
      <c r="D35" s="78"/>
      <c r="E35" s="78"/>
      <c r="F35" s="78"/>
      <c r="G35" s="78"/>
      <c r="H35" s="78"/>
      <c r="I35" s="78"/>
      <c r="J35" s="73" t="s">
        <v>24</v>
      </c>
      <c r="K35" s="78">
        <v>3000</v>
      </c>
      <c r="L35" s="84">
        <f t="shared" si="4"/>
        <v>2479.3388429752067</v>
      </c>
      <c r="M35" s="85">
        <v>0.21</v>
      </c>
      <c r="N35" s="2"/>
      <c r="O35" s="92"/>
      <c r="P35" s="93"/>
      <c r="Q35" s="93"/>
      <c r="R35" s="93"/>
      <c r="S35" s="93"/>
      <c r="T35" s="93"/>
      <c r="U35" s="93"/>
      <c r="V35" s="93"/>
      <c r="W35" s="93"/>
      <c r="X35" s="93"/>
      <c r="Y35" s="8"/>
      <c r="Z35" s="9"/>
      <c r="AA35" s="9"/>
    </row>
    <row r="36" spans="1:27" ht="18" customHeight="1">
      <c r="A36" s="2"/>
      <c r="B36" s="83" t="s">
        <v>43</v>
      </c>
      <c r="C36" s="83"/>
      <c r="D36" s="83"/>
      <c r="E36" s="83"/>
      <c r="F36" s="83"/>
      <c r="G36" s="83"/>
      <c r="H36" s="83"/>
      <c r="I36" s="83"/>
      <c r="J36" s="82" t="s">
        <v>25</v>
      </c>
      <c r="K36" s="83">
        <v>1000</v>
      </c>
      <c r="L36" s="86">
        <f t="shared" si="4"/>
        <v>826.44628099173553</v>
      </c>
      <c r="M36" s="87">
        <v>0.21</v>
      </c>
      <c r="N36" s="2"/>
      <c r="O36" s="94"/>
      <c r="P36" s="93"/>
      <c r="Q36" s="93"/>
      <c r="R36" s="93"/>
      <c r="S36" s="93"/>
      <c r="T36" s="93"/>
      <c r="U36" s="93"/>
      <c r="V36" s="93"/>
      <c r="W36" s="93"/>
      <c r="X36" s="93"/>
      <c r="Y36" s="10"/>
      <c r="Z36" s="11"/>
      <c r="AA36" s="11"/>
    </row>
    <row r="37" spans="1:27" ht="18" customHeight="1">
      <c r="A37" s="2"/>
      <c r="B37" s="78" t="s">
        <v>44</v>
      </c>
      <c r="C37" s="78"/>
      <c r="D37" s="78"/>
      <c r="E37" s="78"/>
      <c r="F37" s="78"/>
      <c r="G37" s="78"/>
      <c r="H37" s="78"/>
      <c r="I37" s="78"/>
      <c r="J37" s="73" t="s">
        <v>38</v>
      </c>
      <c r="K37" s="78">
        <v>560</v>
      </c>
      <c r="L37" s="84">
        <f t="shared" si="4"/>
        <v>462.80991735537191</v>
      </c>
      <c r="M37" s="85">
        <v>0.21</v>
      </c>
      <c r="N37" s="2"/>
      <c r="O37" s="92"/>
      <c r="P37" s="93"/>
      <c r="Q37" s="93"/>
      <c r="R37" s="93"/>
      <c r="S37" s="93"/>
      <c r="T37" s="93"/>
      <c r="U37" s="93"/>
      <c r="V37" s="93"/>
      <c r="W37" s="93"/>
      <c r="X37" s="93"/>
      <c r="Y37" s="8"/>
      <c r="Z37" s="9"/>
      <c r="AA37" s="9"/>
    </row>
    <row r="38" spans="1:27" ht="18" customHeight="1">
      <c r="A38" s="2"/>
      <c r="B38" s="83" t="s">
        <v>45</v>
      </c>
      <c r="C38" s="83"/>
      <c r="D38" s="83"/>
      <c r="E38" s="83"/>
      <c r="F38" s="83"/>
      <c r="G38" s="83"/>
      <c r="H38" s="83"/>
      <c r="I38" s="83"/>
      <c r="J38" s="82" t="s">
        <v>8</v>
      </c>
      <c r="K38" s="83">
        <v>567</v>
      </c>
      <c r="L38" s="86">
        <f t="shared" si="4"/>
        <v>468.59504132231405</v>
      </c>
      <c r="M38" s="87">
        <v>0.21</v>
      </c>
      <c r="N38" s="2"/>
      <c r="O38" s="94"/>
      <c r="P38" s="93"/>
      <c r="Q38" s="93"/>
      <c r="R38" s="93"/>
      <c r="S38" s="93"/>
      <c r="T38" s="93"/>
      <c r="U38" s="93"/>
      <c r="V38" s="93"/>
      <c r="W38" s="93"/>
      <c r="X38" s="93"/>
      <c r="Y38" s="10"/>
      <c r="Z38" s="11"/>
      <c r="AA38" s="11"/>
    </row>
    <row r="39" spans="1:27" ht="18" customHeight="1">
      <c r="A39" s="2"/>
      <c r="B39" s="78" t="s">
        <v>21</v>
      </c>
      <c r="C39" s="78"/>
      <c r="D39" s="78"/>
      <c r="E39" s="78"/>
      <c r="F39" s="78"/>
      <c r="G39" s="78"/>
      <c r="H39" s="78"/>
      <c r="I39" s="78"/>
      <c r="J39" s="73" t="s">
        <v>39</v>
      </c>
      <c r="K39" s="78">
        <v>1000</v>
      </c>
      <c r="L39" s="84">
        <f t="shared" si="4"/>
        <v>826.44628099173553</v>
      </c>
      <c r="M39" s="85">
        <v>0.21</v>
      </c>
      <c r="N39" s="2"/>
      <c r="O39" s="92"/>
      <c r="P39" s="93"/>
      <c r="Q39" s="93"/>
      <c r="R39" s="93"/>
      <c r="S39" s="93"/>
      <c r="T39" s="93"/>
      <c r="U39" s="93"/>
      <c r="V39" s="93"/>
      <c r="W39" s="93"/>
      <c r="X39" s="93"/>
      <c r="Y39" s="8"/>
      <c r="Z39" s="12"/>
      <c r="AA39" s="12"/>
    </row>
    <row r="40" spans="1:27" ht="18" customHeight="1">
      <c r="A40" s="2"/>
      <c r="B40" s="83" t="s">
        <v>46</v>
      </c>
      <c r="C40" s="83"/>
      <c r="D40" s="83"/>
      <c r="E40" s="83"/>
      <c r="F40" s="83"/>
      <c r="G40" s="83"/>
      <c r="H40" s="83"/>
      <c r="I40" s="83"/>
      <c r="J40" s="82" t="s">
        <v>8</v>
      </c>
      <c r="K40" s="83">
        <v>200</v>
      </c>
      <c r="L40" s="86">
        <f t="shared" si="4"/>
        <v>165.28925619834712</v>
      </c>
      <c r="M40" s="87">
        <v>0.21</v>
      </c>
      <c r="N40" s="2"/>
      <c r="O40" s="94"/>
      <c r="P40" s="93"/>
      <c r="Q40" s="93"/>
      <c r="R40" s="93"/>
      <c r="S40" s="93"/>
      <c r="T40" s="93"/>
      <c r="U40" s="93"/>
      <c r="V40" s="93"/>
      <c r="W40" s="93"/>
      <c r="X40" s="93"/>
      <c r="Y40" s="10"/>
      <c r="Z40" s="13"/>
      <c r="AA40" s="13"/>
    </row>
    <row r="41" spans="1:27" ht="18" customHeight="1" thickBot="1">
      <c r="A41" s="2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2"/>
      <c r="O41" s="92"/>
      <c r="P41" s="93"/>
      <c r="Q41" s="93"/>
      <c r="R41" s="93"/>
      <c r="S41" s="93"/>
      <c r="T41" s="93"/>
      <c r="U41" s="93"/>
      <c r="V41" s="93"/>
      <c r="W41" s="93"/>
      <c r="X41" s="93"/>
      <c r="Y41" s="8"/>
      <c r="Z41" s="12"/>
      <c r="AA41" s="12"/>
    </row>
    <row r="42" spans="1:27" ht="21.75" customHeight="1" thickTop="1">
      <c r="A42" s="2"/>
      <c r="B42" s="63"/>
      <c r="C42" s="63"/>
      <c r="D42" s="64"/>
      <c r="E42" s="64"/>
      <c r="F42" s="64"/>
      <c r="G42" s="64"/>
      <c r="H42" s="64"/>
      <c r="I42" s="64"/>
      <c r="J42" s="68" t="s">
        <v>56</v>
      </c>
      <c r="L42" s="65">
        <f>L26+L27+L28+L30</f>
        <v>7499.9999999999991</v>
      </c>
      <c r="M42" s="66"/>
      <c r="N42" s="2"/>
      <c r="O42" s="14"/>
      <c r="P42" s="15"/>
      <c r="Q42" s="15"/>
      <c r="R42" s="15"/>
      <c r="S42" s="15"/>
      <c r="T42" s="15"/>
      <c r="U42" s="15"/>
      <c r="V42" s="15"/>
      <c r="W42" s="14"/>
      <c r="X42" s="16"/>
      <c r="Y42" s="16" t="s">
        <v>26</v>
      </c>
      <c r="Z42" s="17">
        <f>Z32+Z31+Z30+Z29+Z28+Z27+Z26+Z25</f>
        <v>29800</v>
      </c>
      <c r="AA42" s="59"/>
    </row>
    <row r="43" spans="1:27" ht="14.25" customHeight="1">
      <c r="A43" s="2"/>
      <c r="B43" s="4"/>
      <c r="C43" s="5"/>
      <c r="D43" s="4"/>
      <c r="E43" s="4"/>
      <c r="F43" s="4"/>
      <c r="G43" s="4"/>
      <c r="H43" s="4"/>
      <c r="I43" s="4"/>
      <c r="J43" s="68" t="s">
        <v>57</v>
      </c>
      <c r="L43" s="56">
        <f>L25+L29+L31+L32+L33+L34+L35+L36+L37+L38+L39+L40</f>
        <v>7104.9586776859505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>
      <c r="A44" s="2"/>
      <c r="B44" s="4"/>
      <c r="C44" s="5"/>
      <c r="D44" s="4"/>
      <c r="E44" s="4"/>
      <c r="F44" s="4"/>
      <c r="G44" s="4"/>
      <c r="H44" s="4"/>
      <c r="I44" s="4"/>
      <c r="J44" s="69" t="s">
        <v>53</v>
      </c>
      <c r="L44" s="61">
        <f>L42*0.1</f>
        <v>750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8" customHeight="1">
      <c r="A45" s="2"/>
      <c r="B45" s="60"/>
      <c r="C45" s="3"/>
      <c r="D45" s="2"/>
      <c r="E45" s="2"/>
      <c r="F45" s="2"/>
      <c r="G45" s="2"/>
      <c r="H45" s="2"/>
      <c r="I45" s="2"/>
      <c r="J45" s="69" t="s">
        <v>54</v>
      </c>
      <c r="L45" s="62">
        <f>L43*0.21</f>
        <v>1492.0413223140495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1.75" customHeight="1">
      <c r="A46" s="2"/>
      <c r="B46" s="60"/>
      <c r="C46" s="61"/>
      <c r="D46" s="2"/>
      <c r="E46" s="2"/>
      <c r="F46" s="2"/>
      <c r="G46" s="2"/>
      <c r="H46" s="2"/>
      <c r="I46" s="2"/>
      <c r="J46" s="70" t="s">
        <v>55</v>
      </c>
      <c r="K46" s="71"/>
      <c r="L46" s="72">
        <f>L45+L44+L43+L42</f>
        <v>16847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>
      <c r="A47" s="2"/>
      <c r="B47" s="60"/>
      <c r="C47" s="6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>
      <c r="A48" s="2"/>
      <c r="B48" s="60"/>
      <c r="C48" s="6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>
      <c r="A49" s="2"/>
      <c r="B49" s="60"/>
      <c r="C49" s="6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2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2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2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2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2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2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2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2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2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2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2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2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2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2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2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2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2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2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2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2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2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.2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.2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.2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.2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.25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.25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.25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.25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.25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.25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.25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.25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.25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.25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.25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.25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.25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.25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.25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.25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.25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.25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.25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.25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.25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.25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.25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4.25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4.25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4.25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4.25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4.25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4.25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4.25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4.25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4.25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4.25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4.25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4.25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4.25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4.25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4.25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4.25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4.25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4.25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4.25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4.25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4.25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4.25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4.25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4.25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4.25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4.25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4.25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4.25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4.25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4.25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4.25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4.25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4.25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4.25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4.25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4.25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4.25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4.25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4.25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4.25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4.25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4.25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4.25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4.25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4.25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4.25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4.25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4.25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4.25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4.25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4.25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4.25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4.25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4.25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4.25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4.25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4.25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4.25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4.25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4.25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4.25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4.25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4.25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4.25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4.25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4.25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4.25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4.25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4.25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4.25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4.25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4.25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4.25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4.25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4.25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4.25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4.25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4.25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4.25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4.25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4.25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4.25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4.25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4.25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4.25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4.25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4.25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4.25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4.25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4.25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4.25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4.25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4.25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4.25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4.25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4.25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4.25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4.25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4.25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4.25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4.25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4.25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4.25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4.25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4.25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4.25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4.25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4.25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4.25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4.25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4.25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4.25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4.25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4.25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4.25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4.25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4.25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4.25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4.25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4.25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4.25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4.25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4.25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4.25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4.25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4.25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4.25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4.25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4.25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4.25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4.25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4.25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4.25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4.25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4.25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4.25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4.25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4.25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4.25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4.25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4.25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4.25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4.25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4.25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4.25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4.25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4.25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4.25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4.25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4.25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4.25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4.25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4.25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4.25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4.25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4.25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4.25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4.25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4.25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4.25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4.25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4.25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4.25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4.25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4.25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4.25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4.25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4.25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4.25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4.25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4.25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4.25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4.25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4.25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4.25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4.25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4.25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4.25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4.25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4.25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4.25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4.25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4.25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4.25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4.25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4.25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4.25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4.25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4.25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4.25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4.25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4.25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4.25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4.25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4.25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4.25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4.25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4.25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4.25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4.25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4.25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4.25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4.25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4.25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4.25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4.25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4.25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4.25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4.25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4.25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4.25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4.25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4.25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4.25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4.25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4.25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4.25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4.25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4.25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4.25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4.25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4.25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4.25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4.25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4.25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4.25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4.25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4.25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4.25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4.25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4.25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4.25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4.25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4.25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4.25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4.25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4.25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4.25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4.25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4.25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4.25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4.25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4.25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4.25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4.25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4.25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4.25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4.25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4.25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4.25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4.25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4.25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4.25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4.25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4.25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4.25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4.25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4.25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4.25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4.25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4.25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4.25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4.25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4.25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4.25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4.25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4.25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4.25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4.25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4.25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4.25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4.25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4.25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4.25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4.25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4.25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4.25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4.25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4.25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4.25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4.25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4.25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4.25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4.25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4.25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4.25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4.25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4.25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4.25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4.25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4.25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4.25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4.25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4.25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4.25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4.25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4.25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4.25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4.25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4.25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4.25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4.25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4.25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4.25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4.25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4.25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4.25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4.25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4.25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4.25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4.25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4.25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4.25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4.25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4.25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4.25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4.25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4.25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4.25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4.25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4.25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4.25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4.25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4.25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4.25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4.25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4.25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4.25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4.25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4.25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4.25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4.25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4.25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4.25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4.25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4.25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4.25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4.25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4.25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4.25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4.25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4.25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4.25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4.25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4.25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4.25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4.25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4.25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4.25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4.25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4.25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4.25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4.25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4.25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4.25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4.25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4.25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4.25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4.25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4.25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4.25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4.25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4.25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4.25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4.25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4.25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4.25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4.25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4.25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4.25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4.25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4.25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4.25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4.25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4.25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4.25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4.25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4.25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4.25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4.25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4.25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4.25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4.25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4.25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4.25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4.25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4.25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4.25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4.25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4.25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4.25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4.25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4.25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4.25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4.25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4.25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4.25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4.25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4.25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4.25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4.25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4.25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4.25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4.25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4.25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4.25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4.25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4.25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4.25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4.25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4.25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4.25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4.25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4.25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4.25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4.25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4.25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4.25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4.25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4.25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4.25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4.25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4.25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4.25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4.25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4.25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4.25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4.25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4.25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4.25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4.25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4.25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4.25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4.25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4.25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4.25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4.25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4.25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4.25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4.25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4.25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4.25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4.25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4.25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4.25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4.25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4.25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4.25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4.25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4.25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4.25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4.25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4.25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4.25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4.25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4.25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4.25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4.25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4.25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4.25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4.25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4.25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4.25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4.25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4.25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4.25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4.25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4.25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4.25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4.25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4.25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4.25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4.25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4.25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4.25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4.25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4.25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4.25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4.25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4.25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4.25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4.25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4.25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4.25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4.25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4.25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4.25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4.25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4.25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4.25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4.25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4.25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4.25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4.25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4.25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4.25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4.25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4.25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4.25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4.25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4.25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4.25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4.25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4.25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4.25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4.25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4.25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4.25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4.25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4.25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4.25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4.25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4.25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4.25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4.25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4.25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4.25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4.25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4.25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4.25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4.25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4.25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4.25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4.25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4.25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4.25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4.25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4.25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4.25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4.25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4.25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4.25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4.25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4.25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4.25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4.25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4.25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4.25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4.25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4.25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4.25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4.25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4.25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4.25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4.25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4.25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4.25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4.25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4.25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4.25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4.25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4.25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4.25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4.25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4.25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4.25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4.25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4.25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4.25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4.25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4.25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4.25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4.25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4.25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4.25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.25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4.25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4.25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4.25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4.25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4.25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4.25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4.25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4.25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4.25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4.25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4.25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4.25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4.25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4.25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4.25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4.25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4.25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4.25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4.25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4.25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4.25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4.25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4.25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4.25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4.25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4.25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4.25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4.25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4.25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4.25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4.25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4.25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4.25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4.25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4.25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4.25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4.25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4.25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4.25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4.25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4.25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4.25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4.25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4.25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4.25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4.25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4.25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4.25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4.25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4.25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4.25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4.25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4.25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4.25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4.25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4.25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4.25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4.25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4.25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4.25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4.25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4.25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4.25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4.25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4.25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4.25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4.25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4.25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4.25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4.25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4.25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4.25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4.25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4.25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4.25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4.25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4.25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4.25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4.25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4.25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4.25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4.25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4.25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4.25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4.25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4.25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4.25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4.25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4.25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4.25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4.25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4.25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4.25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4.25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4.25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4.25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4.25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4.25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4.25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4.25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4.25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4.25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4.25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4.25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4.25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4.25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4.25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4.25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4.25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4.25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4.25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4.25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4.25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4.25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4.25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4.25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4.25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4.25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4.25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4.25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4.25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4.25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4.25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4.25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4.25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4.25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4.25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4.25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4.25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4.25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4.25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4.25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4.25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4.25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4.25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4.25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4.25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4.25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4.25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4.25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4.25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4.25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4.25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4.25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4.25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4.25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4.25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4.25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4.25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4.25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4.25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4.25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4.25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4.25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4.25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4.25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4.25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4.25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4.25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4.25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4.25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4.25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4.25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4.25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4.25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4.25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4.25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4.25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4.25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4.25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4.25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4.25" customHeight="1">
      <c r="A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4.25" customHeight="1">
      <c r="A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4.25" customHeight="1">
      <c r="A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</sheetData>
  <mergeCells count="34">
    <mergeCell ref="O41:X41"/>
    <mergeCell ref="B1:D1"/>
    <mergeCell ref="B3:C3"/>
    <mergeCell ref="E3:F3"/>
    <mergeCell ref="G3:H3"/>
    <mergeCell ref="J3:K3"/>
    <mergeCell ref="E1:Z1"/>
    <mergeCell ref="B2:Z2"/>
    <mergeCell ref="J4:K4"/>
    <mergeCell ref="B6:K6"/>
    <mergeCell ref="O6:Z6"/>
    <mergeCell ref="B4:C4"/>
    <mergeCell ref="E4:F4"/>
    <mergeCell ref="G4:H4"/>
    <mergeCell ref="O24:X24"/>
    <mergeCell ref="O25:X25"/>
    <mergeCell ref="O26:X26"/>
    <mergeCell ref="O27:X27"/>
    <mergeCell ref="O28:X28"/>
    <mergeCell ref="O31:X31"/>
    <mergeCell ref="O40:X40"/>
    <mergeCell ref="O36:X36"/>
    <mergeCell ref="O37:X37"/>
    <mergeCell ref="O38:X38"/>
    <mergeCell ref="O39:X39"/>
    <mergeCell ref="O32:X32"/>
    <mergeCell ref="O33:X33"/>
    <mergeCell ref="O34:X34"/>
    <mergeCell ref="O35:X35"/>
    <mergeCell ref="B26:I26"/>
    <mergeCell ref="B30:I30"/>
    <mergeCell ref="B27:I27"/>
    <mergeCell ref="O29:X29"/>
    <mergeCell ref="O30:X30"/>
  </mergeCells>
  <dataValidations count="2">
    <dataValidation type="list" allowBlank="1" showErrorMessage="1" sqref="Y25:Y41" xr:uid="{00000000-0002-0000-0000-000001000000}">
      <formula1>$O$8:$O$11</formula1>
    </dataValidation>
    <dataValidation type="list" allowBlank="1" showErrorMessage="1" sqref="J25:J40" xr:uid="{00000000-0002-0000-0000-000000000000}">
      <formula1>$B$8:$B$18</formula1>
    </dataValidation>
  </dataValidations>
  <printOptions horizontalCentered="1"/>
  <pageMargins left="0.19685039370078741" right="0.19685039370078741" top="0.19685039370078741" bottom="0.39370078740157483" header="0" footer="0"/>
  <pageSetup paperSize="9" scale="80" orientation="portrait" r:id="rId1"/>
  <headerFooter>
    <oddFooter>&amp;LParty Budget by Spreadsheet123&amp;R© 2014 Spreadsheet123 LTD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evento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Infante Perez</dc:creator>
  <cp:lastModifiedBy>Elena Infante Perez</cp:lastModifiedBy>
  <dcterms:created xsi:type="dcterms:W3CDTF">2023-07-24T10:57:56Z</dcterms:created>
  <dcterms:modified xsi:type="dcterms:W3CDTF">2023-08-09T06:16:41Z</dcterms:modified>
</cp:coreProperties>
</file>